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5000" yWindow="2780" windowWidth="22340" windowHeight="16280"/>
  </bookViews>
  <sheets>
    <sheet name="Feuil1" sheetId="1" r:id="rId1"/>
  </sheets>
  <definedNames>
    <definedName name="_xlnm.Print_Area">Feuil1!$C$1:$F$30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8" i="1"/>
  <c r="G20"/>
  <c r="G21"/>
  <c r="G22"/>
  <c r="G23"/>
  <c r="G24"/>
  <c r="G25"/>
  <c r="G26"/>
  <c r="G27"/>
  <c r="G28"/>
  <c r="G29"/>
  <c r="G30"/>
  <c r="G19"/>
  <c r="BG31"/>
  <c r="D34"/>
  <c r="J34"/>
  <c r="E34"/>
  <c r="K34"/>
  <c r="F34"/>
  <c r="L34"/>
  <c r="D35"/>
  <c r="J35"/>
  <c r="E35"/>
  <c r="K35"/>
  <c r="F35"/>
  <c r="L35"/>
  <c r="D36"/>
  <c r="J36"/>
  <c r="E36"/>
  <c r="K36"/>
  <c r="F36"/>
  <c r="L36"/>
  <c r="D37"/>
  <c r="J37"/>
  <c r="E37"/>
  <c r="K37"/>
  <c r="F37"/>
  <c r="L37"/>
  <c r="D38"/>
  <c r="J38"/>
  <c r="E38"/>
  <c r="K38"/>
  <c r="F38"/>
  <c r="L38"/>
  <c r="D39"/>
  <c r="J39"/>
  <c r="E39"/>
  <c r="K39"/>
  <c r="F39"/>
  <c r="L39"/>
  <c r="D40"/>
  <c r="J40"/>
  <c r="E40"/>
  <c r="K40"/>
  <c r="F40"/>
  <c r="L40"/>
  <c r="D41"/>
  <c r="J41"/>
  <c r="E41"/>
  <c r="K41"/>
  <c r="F41"/>
  <c r="L41"/>
  <c r="D42"/>
  <c r="J42"/>
  <c r="E42"/>
  <c r="K42"/>
  <c r="F42"/>
  <c r="L42"/>
  <c r="D43"/>
  <c r="J43"/>
  <c r="E43"/>
  <c r="K43"/>
  <c r="F43"/>
  <c r="L43"/>
  <c r="D44"/>
  <c r="J44"/>
  <c r="E44"/>
  <c r="K44"/>
  <c r="F44"/>
  <c r="L44"/>
  <c r="F33"/>
  <c r="L33"/>
  <c r="E33"/>
  <c r="K33"/>
  <c r="D33"/>
  <c r="J33"/>
  <c r="G34"/>
  <c r="G35"/>
  <c r="G36"/>
  <c r="G37"/>
  <c r="G38"/>
  <c r="G39"/>
  <c r="G40"/>
  <c r="G41"/>
  <c r="G42"/>
  <c r="G43"/>
  <c r="G44"/>
  <c r="C34"/>
  <c r="C35"/>
  <c r="C36"/>
  <c r="C37"/>
  <c r="C38"/>
  <c r="C39"/>
  <c r="C40"/>
  <c r="C41"/>
  <c r="C42"/>
  <c r="C43"/>
  <c r="C44"/>
  <c r="G33"/>
  <c r="C33"/>
  <c r="H44"/>
  <c r="H43"/>
  <c r="H42"/>
  <c r="H41"/>
  <c r="H40"/>
  <c r="H39"/>
  <c r="H38"/>
  <c r="H37"/>
  <c r="H36"/>
  <c r="H35"/>
  <c r="H34"/>
  <c r="H33"/>
  <c r="F30"/>
  <c r="E30"/>
  <c r="D30"/>
  <c r="C30"/>
  <c r="F29"/>
  <c r="E29"/>
  <c r="D29"/>
  <c r="C29"/>
  <c r="F28"/>
  <c r="E28"/>
  <c r="D28"/>
  <c r="C28"/>
  <c r="F27"/>
  <c r="E27"/>
  <c r="D27"/>
  <c r="C27"/>
  <c r="F26"/>
  <c r="E26"/>
  <c r="D26"/>
  <c r="C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</calcChain>
</file>

<file path=xl/sharedStrings.xml><?xml version="1.0" encoding="utf-8"?>
<sst xmlns="http://schemas.openxmlformats.org/spreadsheetml/2006/main" count="31" uniqueCount="26">
  <si>
    <t>Mongol</t>
  </si>
  <si>
    <t>F</t>
  </si>
  <si>
    <t>Halle mgl 2</t>
  </si>
  <si>
    <t>Halle mgl 3</t>
  </si>
  <si>
    <t>Halle mgl 4</t>
  </si>
  <si>
    <t>AC 1903 313</t>
  </si>
  <si>
    <t>C 112</t>
  </si>
  <si>
    <t>C 114</t>
  </si>
  <si>
    <t>C 115</t>
  </si>
  <si>
    <t>C 120</t>
  </si>
  <si>
    <t>Log10(E.h.o)</t>
  </si>
  <si>
    <t>Mesures</t>
  </si>
  <si>
    <t>n</t>
  </si>
  <si>
    <t>x</t>
  </si>
  <si>
    <t>min</t>
  </si>
  <si>
    <t>max</t>
  </si>
  <si>
    <t>s</t>
  </si>
  <si>
    <t>v</t>
  </si>
  <si>
    <t>D logx</t>
  </si>
  <si>
    <t>D logmin</t>
  </si>
  <si>
    <t>Dlogmax</t>
  </si>
  <si>
    <t>Tilbeshar</t>
  </si>
  <si>
    <t>Turquie</t>
  </si>
  <si>
    <t>Marjan</t>
  </si>
  <si>
    <t>sans crâne</t>
  </si>
  <si>
    <t>n=29</t>
  </si>
</sst>
</file>

<file path=xl/styles.xml><?xml version="1.0" encoding="utf-8"?>
<styleSheet xmlns="http://schemas.openxmlformats.org/spreadsheetml/2006/main">
  <numFmts count="2">
    <numFmt numFmtId="188" formatCode="0.0"/>
    <numFmt numFmtId="189" formatCode="0.000"/>
  </numFmts>
  <fonts count="4">
    <font>
      <sz val="9"/>
      <name val="Geneva"/>
    </font>
    <font>
      <b/>
      <sz val="9"/>
      <name val="Geneva"/>
    </font>
    <font>
      <sz val="8"/>
      <name val="Genev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top"/>
    </xf>
    <xf numFmtId="188" fontId="0" fillId="0" borderId="0" xfId="0" applyNumberFormat="1" applyAlignment="1">
      <alignment horizontal="center" vertical="top"/>
    </xf>
    <xf numFmtId="188" fontId="0" fillId="0" borderId="0" xfId="0" applyNumberFormat="1"/>
    <xf numFmtId="189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Fill="1"/>
    <xf numFmtId="188" fontId="1" fillId="0" borderId="0" xfId="0" applyNumberFormat="1" applyFont="1"/>
    <xf numFmtId="0" fontId="0" fillId="0" borderId="0" xfId="0" applyAlignment="1">
      <alignment horizontal="left" vertical="top"/>
    </xf>
    <xf numFmtId="0" fontId="1" fillId="0" borderId="0" xfId="0" applyFont="1"/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0" xfId="0" applyFont="1" applyFill="1"/>
    <xf numFmtId="0" fontId="3" fillId="0" borderId="0" xfId="0" applyFont="1" applyAlignment="1">
      <alignment horizontal="left" vertical="top"/>
    </xf>
    <xf numFmtId="188" fontId="3" fillId="0" borderId="0" xfId="0" applyNumberFormat="1" applyFont="1"/>
    <xf numFmtId="0" fontId="3" fillId="0" borderId="0" xfId="0" applyFont="1" applyAlignment="1"/>
    <xf numFmtId="189" fontId="3" fillId="0" borderId="0" xfId="0" applyNumberFormat="1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39473953036248"/>
          <c:y val="0.0819673771439892"/>
          <c:w val="0.618422244594684"/>
          <c:h val="0.778690082867898"/>
        </c:manualLayout>
      </c:layout>
      <c:lineChart>
        <c:grouping val="standard"/>
        <c:ser>
          <c:idx val="0"/>
          <c:order val="0"/>
          <c:tx>
            <c:strRef>
              <c:f>Feuil1!$C$18</c:f>
              <c:strCache>
                <c:ptCount val="1"/>
                <c:pt idx="0">
                  <c:v>C 112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Feuil1!$C$19:$C$28</c:f>
              <c:numCache>
                <c:formatCode>0.000</c:formatCode>
                <c:ptCount val="10"/>
                <c:pt idx="0">
                  <c:v>0.0197044836992424</c:v>
                </c:pt>
                <c:pt idx="1">
                  <c:v>0.0788987780819581</c:v>
                </c:pt>
                <c:pt idx="2">
                  <c:v>0.0511993239434019</c:v>
                </c:pt>
                <c:pt idx="3">
                  <c:v>0.0570710050012075</c:v>
                </c:pt>
                <c:pt idx="4">
                  <c:v>0.0558298984343011</c:v>
                </c:pt>
                <c:pt idx="5">
                  <c:v>0.074466801821649</c:v>
                </c:pt>
                <c:pt idx="6">
                  <c:v>0.0909218087578047</c:v>
                </c:pt>
                <c:pt idx="7">
                  <c:v>0.0730293744229518</c:v>
                </c:pt>
                <c:pt idx="8">
                  <c:v>0.0490361340847174</c:v>
                </c:pt>
                <c:pt idx="9">
                  <c:v>0.0504301600678632</c:v>
                </c:pt>
              </c:numCache>
            </c:numRef>
          </c:val>
        </c:ser>
        <c:ser>
          <c:idx val="1"/>
          <c:order val="1"/>
          <c:tx>
            <c:strRef>
              <c:f>Feuil1!$D$18</c:f>
              <c:strCache>
                <c:ptCount val="1"/>
                <c:pt idx="0">
                  <c:v>C 114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Feuil1!$D$19:$D$28</c:f>
              <c:numCache>
                <c:formatCode>0.000</c:formatCode>
                <c:ptCount val="10"/>
                <c:pt idx="0">
                  <c:v>0.0097202627926416</c:v>
                </c:pt>
                <c:pt idx="1">
                  <c:v>0.0462936740756883</c:v>
                </c:pt>
                <c:pt idx="2">
                  <c:v>0.0327159182493888</c:v>
                </c:pt>
                <c:pt idx="3">
                  <c:v>0.0340870980805179</c:v>
                </c:pt>
                <c:pt idx="4">
                  <c:v>0.0529726875898202</c:v>
                </c:pt>
                <c:pt idx="5">
                  <c:v>0.074466801821649</c:v>
                </c:pt>
                <c:pt idx="6">
                  <c:v>0.0769860308145123</c:v>
                </c:pt>
                <c:pt idx="7">
                  <c:v>0.0767360354604987</c:v>
                </c:pt>
                <c:pt idx="8">
                  <c:v>0.0648304012679492</c:v>
                </c:pt>
                <c:pt idx="9">
                  <c:v>0.05785417814707</c:v>
                </c:pt>
              </c:numCache>
            </c:numRef>
          </c:val>
        </c:ser>
        <c:ser>
          <c:idx val="2"/>
          <c:order val="2"/>
          <c:tx>
            <c:strRef>
              <c:f>Feuil1!$E$18</c:f>
              <c:strCache>
                <c:ptCount val="1"/>
                <c:pt idx="0">
                  <c:v>C 115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Feuil1!$E$19:$E$28</c:f>
              <c:numCache>
                <c:formatCode>0.000</c:formatCode>
                <c:ptCount val="10"/>
                <c:pt idx="0">
                  <c:v>0.0255866659251969</c:v>
                </c:pt>
                <c:pt idx="1">
                  <c:v>0.0949855979754128</c:v>
                </c:pt>
                <c:pt idx="2">
                  <c:v>0.0859614302026139</c:v>
                </c:pt>
                <c:pt idx="3">
                  <c:v>0.052570503774531</c:v>
                </c:pt>
                <c:pt idx="4">
                  <c:v>0.0486513138071776</c:v>
                </c:pt>
                <c:pt idx="5">
                  <c:v>0.0838068280757924</c:v>
                </c:pt>
                <c:pt idx="6">
                  <c:v>0.0816811520228922</c:v>
                </c:pt>
                <c:pt idx="7">
                  <c:v>0.0852638308399633</c:v>
                </c:pt>
                <c:pt idx="8">
                  <c:v>0.0648304012679492</c:v>
                </c:pt>
                <c:pt idx="9">
                  <c:v>0.0548997825230166</c:v>
                </c:pt>
              </c:numCache>
            </c:numRef>
          </c:val>
        </c:ser>
        <c:ser>
          <c:idx val="4"/>
          <c:order val="3"/>
          <c:tx>
            <c:strRef>
              <c:f>Feuil1!$F$18</c:f>
              <c:strCache>
                <c:ptCount val="1"/>
                <c:pt idx="0">
                  <c:v>C 120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Feuil1!$F$19:$F$28</c:f>
              <c:numCache>
                <c:formatCode>0.000</c:formatCode>
                <c:ptCount val="10"/>
                <c:pt idx="0">
                  <c:v>0.0137415367255658</c:v>
                </c:pt>
                <c:pt idx="1">
                  <c:v>0.0535929128171877</c:v>
                </c:pt>
                <c:pt idx="2">
                  <c:v>0.0231706003431584</c:v>
                </c:pt>
                <c:pt idx="3">
                  <c:v>0.0196892773798754</c:v>
                </c:pt>
                <c:pt idx="4">
                  <c:v>0.0413520750656782</c:v>
                </c:pt>
                <c:pt idx="5">
                  <c:v>0.0451774257196613</c:v>
                </c:pt>
                <c:pt idx="6">
                  <c:v>0.0576808756191256</c:v>
                </c:pt>
                <c:pt idx="7">
                  <c:v>0.0617157090651739</c:v>
                </c:pt>
                <c:pt idx="8">
                  <c:v>0.0490361340847174</c:v>
                </c:pt>
                <c:pt idx="9">
                  <c:v>0.0651534168885694</c:v>
                </c:pt>
              </c:numCache>
            </c:numRef>
          </c:val>
        </c:ser>
        <c:ser>
          <c:idx val="5"/>
          <c:order val="4"/>
          <c:tx>
            <c:strRef>
              <c:f>Feuil1!$G$18</c:f>
              <c:strCache>
                <c:ptCount val="1"/>
                <c:pt idx="0">
                  <c:v>Tilbeshar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Feuil1!$G$19:$G$28</c:f>
              <c:numCache>
                <c:formatCode>0.000</c:formatCode>
                <c:ptCount val="10"/>
                <c:pt idx="0">
                  <c:v>0.0574930445886421</c:v>
                </c:pt>
                <c:pt idx="1">
                  <c:v>0.10435922405023</c:v>
                </c:pt>
                <c:pt idx="2">
                  <c:v>0.0706618037128341</c:v>
                </c:pt>
                <c:pt idx="3">
                  <c:v>0.0859942592614808</c:v>
                </c:pt>
                <c:pt idx="4">
                  <c:v>0.0880654329833148</c:v>
                </c:pt>
                <c:pt idx="5">
                  <c:v>0.124947431685737</c:v>
                </c:pt>
                <c:pt idx="6">
                  <c:v>0.132231367399956</c:v>
                </c:pt>
                <c:pt idx="7">
                  <c:v>0.131563850492933</c:v>
                </c:pt>
                <c:pt idx="8">
                  <c:v>0.107490278227181</c:v>
                </c:pt>
                <c:pt idx="9">
                  <c:v>0.106546102046795</c:v>
                </c:pt>
              </c:numCache>
            </c:numRef>
          </c:val>
        </c:ser>
        <c:marker val="1"/>
        <c:axId val="410112568"/>
        <c:axId val="410392344"/>
      </c:lineChart>
      <c:catAx>
        <c:axId val="41011256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410392344"/>
        <c:crosses val="autoZero"/>
        <c:auto val="1"/>
        <c:lblAlgn val="ctr"/>
        <c:lblOffset val="100"/>
        <c:tickLblSkip val="1"/>
        <c:tickMarkSkip val="1"/>
      </c:catAx>
      <c:valAx>
        <c:axId val="410392344"/>
        <c:scaling>
          <c:orientation val="minMax"/>
          <c:max val="0.25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410112568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0001541943761"/>
          <c:y val="0.327869508575957"/>
          <c:w val="0.184210881368629"/>
          <c:h val="0.29098418886116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762000</xdr:colOff>
      <xdr:row>7</xdr:row>
      <xdr:rowOff>0</xdr:rowOff>
    </xdr:from>
    <xdr:to>
      <xdr:col>13</xdr:col>
      <xdr:colOff>635000</xdr:colOff>
      <xdr:row>25</xdr:row>
      <xdr:rowOff>127000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G44"/>
  <sheetViews>
    <sheetView tabSelected="1" workbookViewId="0">
      <selection activeCell="A32" sqref="A32:A44"/>
    </sheetView>
  </sheetViews>
  <sheetFormatPr baseColWidth="10" defaultColWidth="10.83203125" defaultRowHeight="13"/>
  <cols>
    <col min="2" max="2" width="5.83203125" style="1" customWidth="1"/>
  </cols>
  <sheetData>
    <row r="1" spans="1:11" s="9" customFormat="1">
      <c r="F1" s="9" t="s">
        <v>24</v>
      </c>
    </row>
    <row r="2" spans="1:11" s="9" customFormat="1">
      <c r="C2" s="9" t="s">
        <v>0</v>
      </c>
      <c r="D2" s="9" t="s">
        <v>0</v>
      </c>
      <c r="E2" s="9" t="s">
        <v>0</v>
      </c>
      <c r="G2" s="9" t="s">
        <v>22</v>
      </c>
      <c r="H2" s="12"/>
    </row>
    <row r="3" spans="1:11" s="9" customFormat="1">
      <c r="C3" s="9" t="s">
        <v>1</v>
      </c>
      <c r="D3" s="9" t="s">
        <v>1</v>
      </c>
      <c r="E3" s="9" t="s">
        <v>1</v>
      </c>
    </row>
    <row r="4" spans="1:11" s="9" customFormat="1">
      <c r="C4" s="9" t="s">
        <v>2</v>
      </c>
      <c r="D4" s="9" t="s">
        <v>3</v>
      </c>
      <c r="E4" s="9" t="s">
        <v>4</v>
      </c>
      <c r="F4" s="9" t="s">
        <v>5</v>
      </c>
      <c r="G4" s="9" t="s">
        <v>23</v>
      </c>
    </row>
    <row r="5" spans="1:11" s="9" customFormat="1">
      <c r="A5" s="15" t="s">
        <v>25</v>
      </c>
      <c r="C5" s="9" t="s">
        <v>6</v>
      </c>
      <c r="D5" s="9" t="s">
        <v>7</v>
      </c>
      <c r="E5" s="9" t="s">
        <v>8</v>
      </c>
      <c r="F5" s="9" t="s">
        <v>9</v>
      </c>
      <c r="G5" s="11" t="s">
        <v>21</v>
      </c>
    </row>
    <row r="6" spans="1:11">
      <c r="A6" s="16">
        <v>210.2413793103448</v>
      </c>
      <c r="B6" s="1">
        <v>1</v>
      </c>
      <c r="C6">
        <v>220</v>
      </c>
      <c r="D6">
        <v>215</v>
      </c>
      <c r="E6">
        <v>223</v>
      </c>
      <c r="F6" s="3">
        <v>217</v>
      </c>
      <c r="G6" s="3">
        <v>240</v>
      </c>
    </row>
    <row r="7" spans="1:11">
      <c r="A7" s="16">
        <v>26.517241379310338</v>
      </c>
      <c r="B7" s="1">
        <v>3</v>
      </c>
      <c r="C7">
        <v>31.8</v>
      </c>
      <c r="D7">
        <v>29.5</v>
      </c>
      <c r="E7">
        <v>33</v>
      </c>
      <c r="F7" s="3">
        <v>30</v>
      </c>
      <c r="G7">
        <v>33.72</v>
      </c>
    </row>
    <row r="8" spans="1:11">
      <c r="A8" s="16">
        <v>21.331034482758625</v>
      </c>
      <c r="B8" s="1">
        <v>4</v>
      </c>
      <c r="C8">
        <v>24</v>
      </c>
      <c r="D8">
        <v>23</v>
      </c>
      <c r="E8">
        <v>26</v>
      </c>
      <c r="F8" s="3">
        <v>22.5</v>
      </c>
      <c r="G8" s="7">
        <v>25.1</v>
      </c>
      <c r="I8" s="7"/>
      <c r="J8" s="7"/>
      <c r="K8" s="7"/>
    </row>
    <row r="9" spans="1:11">
      <c r="A9" s="16">
        <v>42.527586206896537</v>
      </c>
      <c r="B9" s="1">
        <v>5</v>
      </c>
      <c r="C9">
        <v>48.5</v>
      </c>
      <c r="D9">
        <v>46</v>
      </c>
      <c r="E9">
        <v>48</v>
      </c>
      <c r="F9" s="3">
        <v>44.5</v>
      </c>
      <c r="G9" s="7">
        <v>51.84</v>
      </c>
    </row>
    <row r="10" spans="1:11">
      <c r="A10" s="16">
        <v>26.820689655172409</v>
      </c>
      <c r="B10" s="1">
        <v>6</v>
      </c>
      <c r="C10">
        <v>30.5</v>
      </c>
      <c r="D10">
        <v>30.3</v>
      </c>
      <c r="E10">
        <v>30</v>
      </c>
      <c r="F10" s="3">
        <v>29.5</v>
      </c>
      <c r="G10" s="7">
        <v>32.85</v>
      </c>
    </row>
    <row r="11" spans="1:11">
      <c r="A11" s="16">
        <v>38.751724137931028</v>
      </c>
      <c r="B11" s="1">
        <v>10</v>
      </c>
      <c r="C11">
        <v>46</v>
      </c>
      <c r="D11">
        <v>46</v>
      </c>
      <c r="E11">
        <v>47</v>
      </c>
      <c r="F11" s="3">
        <v>43</v>
      </c>
      <c r="G11" s="7">
        <v>51.67</v>
      </c>
    </row>
    <row r="12" spans="1:11" s="10" customFormat="1">
      <c r="A12" s="16">
        <v>38.527586206896544</v>
      </c>
      <c r="B12" s="13">
        <v>11</v>
      </c>
      <c r="C12" s="10">
        <v>47.5</v>
      </c>
      <c r="D12" s="10">
        <v>46</v>
      </c>
      <c r="E12" s="10">
        <v>46.5</v>
      </c>
      <c r="F12" s="8">
        <v>44</v>
      </c>
      <c r="G12" s="14">
        <v>52.24</v>
      </c>
    </row>
    <row r="13" spans="1:11">
      <c r="A13" s="16">
        <v>29.582758620689649</v>
      </c>
      <c r="B13" s="1">
        <v>12</v>
      </c>
      <c r="C13">
        <v>35</v>
      </c>
      <c r="D13">
        <v>35.299999999999997</v>
      </c>
      <c r="E13">
        <v>36</v>
      </c>
      <c r="F13" s="3">
        <v>34.1</v>
      </c>
      <c r="G13" s="7">
        <v>40.049999999999997</v>
      </c>
    </row>
    <row r="14" spans="1:11">
      <c r="A14" s="16">
        <v>24.11724137931035</v>
      </c>
      <c r="B14" s="1">
        <v>13</v>
      </c>
      <c r="C14">
        <v>27</v>
      </c>
      <c r="D14">
        <v>28</v>
      </c>
      <c r="E14">
        <v>28</v>
      </c>
      <c r="F14" s="3">
        <v>27</v>
      </c>
      <c r="G14" s="7">
        <v>30.89</v>
      </c>
      <c r="I14" s="7"/>
      <c r="J14" s="7"/>
      <c r="K14" s="7"/>
    </row>
    <row r="15" spans="1:11">
      <c r="A15" s="16">
        <v>25.820689655172409</v>
      </c>
      <c r="B15" s="1">
        <v>14</v>
      </c>
      <c r="C15">
        <v>29</v>
      </c>
      <c r="D15">
        <v>29.5</v>
      </c>
      <c r="E15">
        <v>29.3</v>
      </c>
      <c r="F15" s="3">
        <v>30</v>
      </c>
      <c r="G15" s="7">
        <v>33</v>
      </c>
    </row>
    <row r="16" spans="1:11">
      <c r="A16" s="16">
        <v>33.948275862068975</v>
      </c>
      <c r="B16" s="1">
        <v>7</v>
      </c>
      <c r="C16">
        <v>39</v>
      </c>
      <c r="D16">
        <v>37</v>
      </c>
      <c r="E16">
        <v>39</v>
      </c>
      <c r="F16" s="3">
        <v>37</v>
      </c>
      <c r="G16" s="7">
        <v>41.94</v>
      </c>
      <c r="I16" s="7"/>
      <c r="J16" s="7"/>
      <c r="K16" s="7"/>
    </row>
    <row r="17" spans="1:59">
      <c r="A17" s="16">
        <v>12.372413793103451</v>
      </c>
      <c r="B17" s="1">
        <v>8</v>
      </c>
      <c r="C17">
        <v>16</v>
      </c>
      <c r="D17">
        <v>13</v>
      </c>
      <c r="E17">
        <v>14.5</v>
      </c>
      <c r="F17" s="3">
        <v>14.5</v>
      </c>
      <c r="G17" s="7">
        <v>17.079999999999998</v>
      </c>
      <c r="I17" s="7"/>
      <c r="J17" s="7"/>
      <c r="K17" s="7"/>
    </row>
    <row r="18" spans="1:59" s="1" customFormat="1">
      <c r="A18" s="17" t="s">
        <v>10</v>
      </c>
      <c r="C18" s="2" t="str">
        <f>C5</f>
        <v>C 112</v>
      </c>
      <c r="D18" s="2" t="str">
        <f>D5</f>
        <v>C 114</v>
      </c>
      <c r="E18" s="2" t="str">
        <f>E5</f>
        <v>C 115</v>
      </c>
      <c r="F18" s="2" t="str">
        <f>F5</f>
        <v>C 120</v>
      </c>
      <c r="G18" s="2" t="str">
        <f>G5</f>
        <v>Tilbeshar</v>
      </c>
      <c r="H18"/>
      <c r="I18" s="2"/>
      <c r="J18" s="2"/>
      <c r="K18" s="2"/>
      <c r="L18" s="2"/>
    </row>
    <row r="19" spans="1:59">
      <c r="A19" s="18">
        <v>2.3227181971229638</v>
      </c>
      <c r="B19" s="1">
        <v>1</v>
      </c>
      <c r="C19" s="4">
        <f>LOG10(C6)-$A19</f>
        <v>1.9704483699242381E-2</v>
      </c>
      <c r="D19" s="4">
        <f>LOG10(D6)-$A19</f>
        <v>9.7202627926415985E-3</v>
      </c>
      <c r="E19" s="4">
        <f>LOG10(E6)-$A19</f>
        <v>2.5586665925196872E-2</v>
      </c>
      <c r="F19" s="4">
        <f>LOG10(F6)-$A19</f>
        <v>1.3741536725565773E-2</v>
      </c>
      <c r="G19" s="4">
        <f>LOG10(G6)-$A19</f>
        <v>5.7493044588642128E-2</v>
      </c>
      <c r="H19" s="5"/>
      <c r="I19" s="4"/>
      <c r="J19" s="4"/>
      <c r="K19" s="4"/>
      <c r="L19" s="4"/>
    </row>
    <row r="20" spans="1:59">
      <c r="A20" s="18">
        <v>1.4235283419024747</v>
      </c>
      <c r="B20" s="1">
        <v>3</v>
      </c>
      <c r="C20" s="4">
        <f t="shared" ref="C20:F30" si="0">LOG10(C7)-$A20</f>
        <v>7.889877808195811E-2</v>
      </c>
      <c r="D20" s="4">
        <f t="shared" si="0"/>
        <v>4.6293674075688296E-2</v>
      </c>
      <c r="E20" s="4">
        <f t="shared" si="0"/>
        <v>9.4985597975412839E-2</v>
      </c>
      <c r="F20" s="4">
        <f t="shared" si="0"/>
        <v>5.3592912817187699E-2</v>
      </c>
      <c r="G20" s="4">
        <f t="shared" ref="G20:G30" si="1">LOG10(G7)-$A20</f>
        <v>0.10435922405023002</v>
      </c>
      <c r="H20" s="4"/>
      <c r="I20" s="4"/>
      <c r="J20" s="4"/>
      <c r="K20" s="4"/>
      <c r="L20" s="4"/>
    </row>
    <row r="21" spans="1:59">
      <c r="A21" s="18">
        <v>1.329011917768204</v>
      </c>
      <c r="B21" s="1">
        <v>4</v>
      </c>
      <c r="C21" s="4">
        <f t="shared" si="0"/>
        <v>5.1199323943401875E-2</v>
      </c>
      <c r="D21" s="4">
        <f t="shared" si="0"/>
        <v>3.2715918249388798E-2</v>
      </c>
      <c r="E21" s="4">
        <f t="shared" si="0"/>
        <v>8.5961430202613931E-2</v>
      </c>
      <c r="F21" s="4">
        <f t="shared" si="0"/>
        <v>2.3170600343158432E-2</v>
      </c>
      <c r="G21" s="4">
        <f t="shared" si="1"/>
        <v>7.0661803712834148E-2</v>
      </c>
      <c r="H21" s="4"/>
      <c r="I21" s="4"/>
      <c r="J21" s="4"/>
      <c r="K21" s="4"/>
      <c r="L21" s="4"/>
    </row>
    <row r="22" spans="1:59">
      <c r="A22" s="18">
        <v>1.6286707336010562</v>
      </c>
      <c r="B22" s="1">
        <v>5</v>
      </c>
      <c r="C22" s="4">
        <f t="shared" si="0"/>
        <v>5.7071005001207542E-2</v>
      </c>
      <c r="D22" s="4">
        <f t="shared" si="0"/>
        <v>3.4087098080517908E-2</v>
      </c>
      <c r="E22" s="4">
        <f t="shared" si="0"/>
        <v>5.2570503774530986E-2</v>
      </c>
      <c r="F22" s="4">
        <f t="shared" si="0"/>
        <v>1.9689277379875358E-2</v>
      </c>
      <c r="G22" s="4">
        <f t="shared" si="1"/>
        <v>8.5994259261480854E-2</v>
      </c>
      <c r="H22" s="4"/>
      <c r="I22" s="4"/>
      <c r="J22" s="4"/>
      <c r="K22" s="4"/>
      <c r="L22" s="4"/>
    </row>
    <row r="23" spans="1:59">
      <c r="A23" s="18">
        <v>1.4284699409124848</v>
      </c>
      <c r="B23" s="1">
        <v>6</v>
      </c>
      <c r="C23" s="4">
        <f t="shared" si="0"/>
        <v>5.5829898434301084E-2</v>
      </c>
      <c r="D23" s="4">
        <f t="shared" si="0"/>
        <v>5.2972687589820211E-2</v>
      </c>
      <c r="E23" s="4">
        <f t="shared" si="0"/>
        <v>4.8651313807177576E-2</v>
      </c>
      <c r="F23" s="4">
        <f t="shared" si="0"/>
        <v>4.1352075065678173E-2</v>
      </c>
      <c r="G23" s="4">
        <f t="shared" si="1"/>
        <v>8.8065432983314818E-2</v>
      </c>
      <c r="H23" s="4"/>
      <c r="I23" s="4"/>
      <c r="J23" s="4"/>
      <c r="K23" s="4"/>
      <c r="L23" s="4"/>
    </row>
    <row r="24" spans="1:59">
      <c r="A24" s="18">
        <v>1.5882910298599251</v>
      </c>
      <c r="B24" s="1">
        <v>10</v>
      </c>
      <c r="C24" s="4">
        <f t="shared" si="0"/>
        <v>7.4466801821648998E-2</v>
      </c>
      <c r="D24" s="4">
        <f t="shared" si="0"/>
        <v>7.4466801821648998E-2</v>
      </c>
      <c r="E24" s="4">
        <f t="shared" si="0"/>
        <v>8.3806828075792428E-2</v>
      </c>
      <c r="F24" s="4">
        <f t="shared" si="0"/>
        <v>4.5177425719661324E-2</v>
      </c>
      <c r="G24" s="4">
        <f t="shared" si="1"/>
        <v>0.12494743168573663</v>
      </c>
      <c r="H24" s="4"/>
      <c r="I24" s="4"/>
      <c r="J24" s="4"/>
      <c r="K24" s="4"/>
      <c r="L24" s="4"/>
    </row>
    <row r="25" spans="1:59">
      <c r="A25" s="18">
        <v>1.5857718008670618</v>
      </c>
      <c r="B25" s="1">
        <v>11</v>
      </c>
      <c r="C25" s="4">
        <f t="shared" si="0"/>
        <v>9.0921808757804756E-2</v>
      </c>
      <c r="D25" s="4">
        <f t="shared" si="0"/>
        <v>7.6986030814512274E-2</v>
      </c>
      <c r="E25" s="4">
        <f t="shared" si="0"/>
        <v>8.1681152022892167E-2</v>
      </c>
      <c r="F25" s="4">
        <f t="shared" si="0"/>
        <v>5.7680875619125604E-2</v>
      </c>
      <c r="G25" s="4">
        <f t="shared" si="1"/>
        <v>0.13223136739995578</v>
      </c>
      <c r="H25" s="4"/>
      <c r="I25" s="4"/>
      <c r="J25" s="4"/>
      <c r="K25" s="4"/>
      <c r="L25" s="4"/>
    </row>
    <row r="26" spans="1:59">
      <c r="A26" s="18">
        <v>1.4710386699273239</v>
      </c>
      <c r="B26" s="1">
        <v>12</v>
      </c>
      <c r="C26" s="4">
        <f t="shared" si="0"/>
        <v>7.3029374422951765E-2</v>
      </c>
      <c r="D26" s="4">
        <f t="shared" si="0"/>
        <v>7.6736035460498675E-2</v>
      </c>
      <c r="E26" s="4">
        <f t="shared" si="0"/>
        <v>8.5263830839963362E-2</v>
      </c>
      <c r="F26" s="4">
        <f t="shared" si="0"/>
        <v>6.1715709065173874E-2</v>
      </c>
      <c r="G26" s="4">
        <f t="shared" si="1"/>
        <v>0.13156385049293262</v>
      </c>
      <c r="H26" s="4"/>
      <c r="I26" s="4"/>
      <c r="J26" s="4"/>
      <c r="K26" s="4"/>
      <c r="L26" s="4"/>
    </row>
    <row r="27" spans="1:59">
      <c r="A27" s="18">
        <v>1.38232763007427</v>
      </c>
      <c r="B27" s="1">
        <v>13</v>
      </c>
      <c r="C27" s="4">
        <f t="shared" si="0"/>
        <v>4.9036134084717409E-2</v>
      </c>
      <c r="D27" s="4">
        <f t="shared" si="0"/>
        <v>6.4830401267949256E-2</v>
      </c>
      <c r="E27" s="4">
        <f t="shared" si="0"/>
        <v>6.4830401267949256E-2</v>
      </c>
      <c r="F27" s="4">
        <f t="shared" si="0"/>
        <v>4.9036134084717409E-2</v>
      </c>
      <c r="G27" s="4">
        <f t="shared" si="1"/>
        <v>0.10749027822718071</v>
      </c>
      <c r="H27" s="4"/>
      <c r="I27" s="4"/>
      <c r="J27" s="4"/>
      <c r="K27" s="4"/>
      <c r="L27" s="4"/>
    </row>
    <row r="28" spans="1:59">
      <c r="A28" s="18">
        <v>1.4119678378310929</v>
      </c>
      <c r="B28" s="1">
        <v>14</v>
      </c>
      <c r="C28" s="4">
        <f t="shared" si="0"/>
        <v>5.0430160067863161E-2</v>
      </c>
      <c r="D28" s="4">
        <f t="shared" si="0"/>
        <v>5.7854178147070057E-2</v>
      </c>
      <c r="E28" s="4">
        <f t="shared" si="0"/>
        <v>5.4899782523016638E-2</v>
      </c>
      <c r="F28" s="4">
        <f t="shared" si="0"/>
        <v>6.515341688856946E-2</v>
      </c>
      <c r="G28" s="4">
        <f t="shared" si="1"/>
        <v>0.1065461020467946</v>
      </c>
      <c r="H28" s="4"/>
      <c r="I28" s="4"/>
      <c r="J28" s="4"/>
      <c r="K28" s="4"/>
      <c r="L28" s="4"/>
    </row>
    <row r="29" spans="1:59">
      <c r="A29" s="18">
        <v>1.5308177225751811</v>
      </c>
      <c r="B29" s="1">
        <v>7</v>
      </c>
      <c r="C29" s="4">
        <f t="shared" si="0"/>
        <v>6.0246884451317984E-2</v>
      </c>
      <c r="D29" s="4">
        <f t="shared" si="0"/>
        <v>3.7384001491813867E-2</v>
      </c>
      <c r="E29" s="4">
        <f t="shared" si="0"/>
        <v>6.0246884451317984E-2</v>
      </c>
      <c r="F29" s="4">
        <f t="shared" si="0"/>
        <v>3.7384001491813867E-2</v>
      </c>
      <c r="G29" s="4">
        <f t="shared" si="1"/>
        <v>9.1810703554144002E-2</v>
      </c>
      <c r="H29" s="4"/>
      <c r="I29" s="4"/>
      <c r="J29" s="4"/>
      <c r="K29" s="4"/>
      <c r="L29" s="4"/>
    </row>
    <row r="30" spans="1:59">
      <c r="A30" s="18">
        <v>1.0924544364730981</v>
      </c>
      <c r="B30" s="1">
        <v>8</v>
      </c>
      <c r="C30" s="4">
        <f t="shared" si="0"/>
        <v>0.11166554618282665</v>
      </c>
      <c r="D30" s="4">
        <f t="shared" si="0"/>
        <v>2.1488915833738576E-2</v>
      </c>
      <c r="E30" s="4">
        <f t="shared" si="0"/>
        <v>6.8913565761876683E-2</v>
      </c>
      <c r="F30" s="4">
        <f t="shared" si="0"/>
        <v>6.8913565761876683E-2</v>
      </c>
      <c r="G30" s="4">
        <f t="shared" si="1"/>
        <v>0.14003342987988798</v>
      </c>
      <c r="H30" s="4"/>
      <c r="I30" s="4"/>
      <c r="J30" s="4"/>
      <c r="K30" s="4"/>
      <c r="L30" s="4"/>
    </row>
    <row r="31" spans="1:59">
      <c r="BG31" s="4" t="e">
        <f>LOG10(H17)-$A31</f>
        <v>#NUM!</v>
      </c>
    </row>
    <row r="32" spans="1:59">
      <c r="A32" s="17" t="s">
        <v>10</v>
      </c>
      <c r="B32" s="1" t="s">
        <v>11</v>
      </c>
      <c r="C32" s="1" t="s">
        <v>12</v>
      </c>
      <c r="D32" s="1" t="s">
        <v>13</v>
      </c>
      <c r="E32" s="1" t="s">
        <v>14</v>
      </c>
      <c r="F32" s="1" t="s">
        <v>15</v>
      </c>
      <c r="G32" s="1" t="s">
        <v>16</v>
      </c>
      <c r="H32" s="1" t="s">
        <v>17</v>
      </c>
      <c r="I32" s="1"/>
      <c r="J32" s="1" t="s">
        <v>18</v>
      </c>
      <c r="K32" s="1" t="s">
        <v>19</v>
      </c>
      <c r="L32" s="1" t="s">
        <v>20</v>
      </c>
    </row>
    <row r="33" spans="1:12">
      <c r="A33" s="18">
        <v>2.3227181971229638</v>
      </c>
      <c r="B33" s="1">
        <v>1</v>
      </c>
      <c r="C33">
        <f t="shared" ref="C33:C44" si="2">COUNT(C6:F6)</f>
        <v>4</v>
      </c>
      <c r="D33" s="3">
        <f t="shared" ref="D33:D44" si="3">AVERAGE(C6:F6)</f>
        <v>218.75</v>
      </c>
      <c r="E33" s="3">
        <f t="shared" ref="E33:E44" si="4">MIN(C6:F6)</f>
        <v>215</v>
      </c>
      <c r="F33" s="3">
        <f t="shared" ref="F33:F44" si="5">MAX(C6:F6)</f>
        <v>223</v>
      </c>
      <c r="G33" s="6">
        <f t="shared" ref="G33:G44" si="6">STDEV(C6:F6)</f>
        <v>3.5</v>
      </c>
      <c r="H33" s="6">
        <f t="shared" ref="H33:H44" si="7">G33*100/D33</f>
        <v>1.6</v>
      </c>
      <c r="I33">
        <v>1</v>
      </c>
      <c r="J33" s="4">
        <f>LOG10(D33)-$A33</f>
        <v>1.7229864571386866E-2</v>
      </c>
      <c r="K33" s="4">
        <f>LOG10(E33)-$A33</f>
        <v>9.7202627926415985E-3</v>
      </c>
      <c r="L33" s="4">
        <f>LOG10(F33)-$A33</f>
        <v>2.5586665925196872E-2</v>
      </c>
    </row>
    <row r="34" spans="1:12">
      <c r="A34" s="18">
        <v>1.4235283419024747</v>
      </c>
      <c r="B34" s="1">
        <v>3</v>
      </c>
      <c r="C34">
        <f t="shared" si="2"/>
        <v>4</v>
      </c>
      <c r="D34" s="3">
        <f t="shared" si="3"/>
        <v>31.074999999999999</v>
      </c>
      <c r="E34" s="3">
        <f t="shared" si="4"/>
        <v>29.5</v>
      </c>
      <c r="F34" s="3">
        <f t="shared" si="5"/>
        <v>33</v>
      </c>
      <c r="G34" s="6">
        <f t="shared" si="6"/>
        <v>1.6194134740701478</v>
      </c>
      <c r="H34" s="6">
        <f t="shared" si="7"/>
        <v>5.2113064330495504</v>
      </c>
      <c r="I34">
        <v>3</v>
      </c>
      <c r="J34" s="4">
        <f t="shared" ref="J34:J44" si="8">LOG10(D34)-$A34</f>
        <v>6.8882795411207676E-2</v>
      </c>
      <c r="K34" s="4">
        <f t="shared" ref="K34:K44" si="9">LOG10(E34)-$A34</f>
        <v>4.6293674075688296E-2</v>
      </c>
      <c r="L34" s="4">
        <f t="shared" ref="L34:L44" si="10">LOG10(F34)-$A34</f>
        <v>9.4985597975412839E-2</v>
      </c>
    </row>
    <row r="35" spans="1:12">
      <c r="A35" s="18">
        <v>1.329011917768204</v>
      </c>
      <c r="B35" s="1">
        <v>4</v>
      </c>
      <c r="C35">
        <f t="shared" si="2"/>
        <v>4</v>
      </c>
      <c r="D35" s="3">
        <f t="shared" si="3"/>
        <v>23.875</v>
      </c>
      <c r="E35" s="3">
        <f t="shared" si="4"/>
        <v>22.5</v>
      </c>
      <c r="F35" s="3">
        <f t="shared" si="5"/>
        <v>26</v>
      </c>
      <c r="G35" s="6">
        <f t="shared" si="6"/>
        <v>1.5478479684172259</v>
      </c>
      <c r="H35" s="6">
        <f t="shared" si="7"/>
        <v>6.483132852009323</v>
      </c>
      <c r="I35">
        <v>4</v>
      </c>
      <c r="J35" s="4">
        <f t="shared" si="8"/>
        <v>4.8931462487579847E-2</v>
      </c>
      <c r="K35" s="4">
        <f t="shared" si="9"/>
        <v>2.3170600343158432E-2</v>
      </c>
      <c r="L35" s="4">
        <f t="shared" si="10"/>
        <v>8.5961430202613931E-2</v>
      </c>
    </row>
    <row r="36" spans="1:12">
      <c r="A36" s="18">
        <v>1.6286707336010562</v>
      </c>
      <c r="B36" s="1">
        <v>5</v>
      </c>
      <c r="C36">
        <f t="shared" si="2"/>
        <v>4</v>
      </c>
      <c r="D36" s="3">
        <f t="shared" si="3"/>
        <v>46.75</v>
      </c>
      <c r="E36" s="3">
        <f t="shared" si="4"/>
        <v>44.5</v>
      </c>
      <c r="F36" s="3">
        <f t="shared" si="5"/>
        <v>48.5</v>
      </c>
      <c r="G36" s="6">
        <f t="shared" si="6"/>
        <v>1.8484227510682361</v>
      </c>
      <c r="H36" s="6">
        <f t="shared" si="7"/>
        <v>3.9538454568304511</v>
      </c>
      <c r="I36">
        <v>5</v>
      </c>
      <c r="J36" s="4">
        <f t="shared" si="8"/>
        <v>4.1110881607480332E-2</v>
      </c>
      <c r="K36" s="4">
        <f t="shared" si="9"/>
        <v>1.9689277379875358E-2</v>
      </c>
      <c r="L36" s="4">
        <f t="shared" si="10"/>
        <v>5.7071005001207542E-2</v>
      </c>
    </row>
    <row r="37" spans="1:12">
      <c r="A37" s="18">
        <v>1.4284699409124848</v>
      </c>
      <c r="B37" s="1">
        <v>6</v>
      </c>
      <c r="C37">
        <f t="shared" si="2"/>
        <v>4</v>
      </c>
      <c r="D37" s="3">
        <f t="shared" si="3"/>
        <v>30.074999999999999</v>
      </c>
      <c r="E37" s="3">
        <f t="shared" si="4"/>
        <v>29.5</v>
      </c>
      <c r="F37" s="3">
        <f t="shared" si="5"/>
        <v>30.5</v>
      </c>
      <c r="G37" s="6">
        <f t="shared" si="6"/>
        <v>0.43493294502337143</v>
      </c>
      <c r="H37" s="6">
        <f t="shared" si="7"/>
        <v>1.4461610807094645</v>
      </c>
      <c r="I37">
        <v>6</v>
      </c>
      <c r="J37" s="4">
        <f t="shared" si="8"/>
        <v>4.9735695099397459E-2</v>
      </c>
      <c r="K37" s="4">
        <f t="shared" si="9"/>
        <v>4.1352075065678173E-2</v>
      </c>
      <c r="L37" s="4">
        <f t="shared" si="10"/>
        <v>5.5829898434301084E-2</v>
      </c>
    </row>
    <row r="38" spans="1:12">
      <c r="A38" s="18">
        <v>1.5882910298599251</v>
      </c>
      <c r="B38" s="1">
        <v>10</v>
      </c>
      <c r="C38">
        <f t="shared" si="2"/>
        <v>4</v>
      </c>
      <c r="D38" s="3">
        <f t="shared" si="3"/>
        <v>45.5</v>
      </c>
      <c r="E38" s="3">
        <f t="shared" si="4"/>
        <v>43</v>
      </c>
      <c r="F38" s="3">
        <f t="shared" si="5"/>
        <v>47</v>
      </c>
      <c r="G38" s="6">
        <f t="shared" si="6"/>
        <v>1.7320508075688772</v>
      </c>
      <c r="H38" s="6">
        <f t="shared" si="7"/>
        <v>3.80670507157995</v>
      </c>
      <c r="I38">
        <v>10</v>
      </c>
      <c r="J38" s="4">
        <f t="shared" si="8"/>
        <v>6.9720366797187294E-2</v>
      </c>
      <c r="K38" s="4">
        <f t="shared" si="9"/>
        <v>4.5177425719661324E-2</v>
      </c>
      <c r="L38" s="4">
        <f t="shared" si="10"/>
        <v>8.3806828075792428E-2</v>
      </c>
    </row>
    <row r="39" spans="1:12">
      <c r="A39" s="18">
        <v>1.5857718008670618</v>
      </c>
      <c r="B39" s="1">
        <v>11</v>
      </c>
      <c r="C39">
        <f t="shared" si="2"/>
        <v>4</v>
      </c>
      <c r="D39" s="3">
        <f t="shared" si="3"/>
        <v>46</v>
      </c>
      <c r="E39" s="3">
        <f t="shared" si="4"/>
        <v>44</v>
      </c>
      <c r="F39" s="3">
        <f t="shared" si="5"/>
        <v>47.5</v>
      </c>
      <c r="G39" s="6">
        <f t="shared" si="6"/>
        <v>1.4719601443879744</v>
      </c>
      <c r="H39" s="6">
        <f t="shared" si="7"/>
        <v>3.1999133573651619</v>
      </c>
      <c r="I39">
        <v>11</v>
      </c>
      <c r="J39" s="4">
        <f t="shared" si="8"/>
        <v>7.6986030814512274E-2</v>
      </c>
      <c r="K39" s="4">
        <f t="shared" si="9"/>
        <v>5.7680875619125604E-2</v>
      </c>
      <c r="L39" s="4">
        <f t="shared" si="10"/>
        <v>9.0921808757804756E-2</v>
      </c>
    </row>
    <row r="40" spans="1:12">
      <c r="A40" s="18">
        <v>1.4710386699273239</v>
      </c>
      <c r="B40" s="1">
        <v>12</v>
      </c>
      <c r="C40">
        <f t="shared" si="2"/>
        <v>4</v>
      </c>
      <c r="D40" s="3">
        <f t="shared" si="3"/>
        <v>35.1</v>
      </c>
      <c r="E40" s="3">
        <f t="shared" si="4"/>
        <v>34.1</v>
      </c>
      <c r="F40" s="3">
        <f t="shared" si="5"/>
        <v>36</v>
      </c>
      <c r="G40" s="6">
        <f t="shared" si="6"/>
        <v>0.78740078740111175</v>
      </c>
      <c r="H40" s="6">
        <f t="shared" si="7"/>
        <v>2.2433070866128539</v>
      </c>
      <c r="I40">
        <v>12</v>
      </c>
      <c r="J40" s="4">
        <f t="shared" si="8"/>
        <v>7.4268446538500177E-2</v>
      </c>
      <c r="K40" s="4">
        <f t="shared" si="9"/>
        <v>6.1715709065173874E-2</v>
      </c>
      <c r="L40" s="4">
        <f t="shared" si="10"/>
        <v>8.5263830839963362E-2</v>
      </c>
    </row>
    <row r="41" spans="1:12">
      <c r="A41" s="18">
        <v>1.38232763007427</v>
      </c>
      <c r="B41" s="1">
        <v>13</v>
      </c>
      <c r="C41">
        <f t="shared" si="2"/>
        <v>4</v>
      </c>
      <c r="D41" s="3">
        <f t="shared" si="3"/>
        <v>27.5</v>
      </c>
      <c r="E41" s="3">
        <f t="shared" si="4"/>
        <v>27</v>
      </c>
      <c r="F41" s="3">
        <f t="shared" si="5"/>
        <v>28</v>
      </c>
      <c r="G41" s="6">
        <f t="shared" si="6"/>
        <v>0.57735026918962573</v>
      </c>
      <c r="H41" s="6">
        <f t="shared" si="7"/>
        <v>2.0994555243259119</v>
      </c>
      <c r="I41">
        <v>13</v>
      </c>
      <c r="J41" s="4">
        <f t="shared" si="8"/>
        <v>5.700506375599268E-2</v>
      </c>
      <c r="K41" s="4">
        <f t="shared" si="9"/>
        <v>4.9036134084717409E-2</v>
      </c>
      <c r="L41" s="4">
        <f t="shared" si="10"/>
        <v>6.4830401267949256E-2</v>
      </c>
    </row>
    <row r="42" spans="1:12">
      <c r="A42" s="18">
        <v>1.4119678378310929</v>
      </c>
      <c r="B42" s="1">
        <v>14</v>
      </c>
      <c r="C42">
        <f t="shared" si="2"/>
        <v>4</v>
      </c>
      <c r="D42" s="3">
        <f t="shared" si="3"/>
        <v>29.45</v>
      </c>
      <c r="E42" s="3">
        <f t="shared" si="4"/>
        <v>29</v>
      </c>
      <c r="F42" s="3">
        <f t="shared" si="5"/>
        <v>30</v>
      </c>
      <c r="G42" s="6">
        <f t="shared" si="6"/>
        <v>0.42031734043051544</v>
      </c>
      <c r="H42" s="6">
        <f t="shared" si="7"/>
        <v>1.4272235668268776</v>
      </c>
      <c r="I42">
        <v>14</v>
      </c>
      <c r="J42" s="4">
        <f t="shared" si="8"/>
        <v>5.7117461292027549E-2</v>
      </c>
      <c r="K42" s="4">
        <f t="shared" si="9"/>
        <v>5.0430160067863161E-2</v>
      </c>
      <c r="L42" s="4">
        <f t="shared" si="10"/>
        <v>6.515341688856946E-2</v>
      </c>
    </row>
    <row r="43" spans="1:12">
      <c r="A43" s="18">
        <v>1.5308177225751811</v>
      </c>
      <c r="B43" s="1">
        <v>7</v>
      </c>
      <c r="C43">
        <f t="shared" si="2"/>
        <v>4</v>
      </c>
      <c r="D43" s="3">
        <f t="shared" si="3"/>
        <v>38</v>
      </c>
      <c r="E43" s="3">
        <f t="shared" si="4"/>
        <v>37</v>
      </c>
      <c r="F43" s="3">
        <f t="shared" si="5"/>
        <v>39</v>
      </c>
      <c r="G43" s="6">
        <f t="shared" si="6"/>
        <v>1.1547005383792515</v>
      </c>
      <c r="H43" s="6">
        <f t="shared" si="7"/>
        <v>3.0386856273138196</v>
      </c>
      <c r="I43">
        <v>7</v>
      </c>
      <c r="J43" s="4">
        <f t="shared" si="8"/>
        <v>4.8965874041628998E-2</v>
      </c>
      <c r="K43" s="4">
        <f t="shared" si="9"/>
        <v>3.7384001491813867E-2</v>
      </c>
      <c r="L43" s="4">
        <f t="shared" si="10"/>
        <v>6.0246884451317984E-2</v>
      </c>
    </row>
    <row r="44" spans="1:12">
      <c r="A44" s="18">
        <v>1.0924544364730981</v>
      </c>
      <c r="B44" s="1">
        <v>8</v>
      </c>
      <c r="C44">
        <f t="shared" si="2"/>
        <v>4</v>
      </c>
      <c r="D44" s="3">
        <f t="shared" si="3"/>
        <v>14.5</v>
      </c>
      <c r="E44" s="3">
        <f t="shared" si="4"/>
        <v>13</v>
      </c>
      <c r="F44" s="3">
        <f t="shared" si="5"/>
        <v>16</v>
      </c>
      <c r="G44" s="6">
        <f t="shared" si="6"/>
        <v>1.2247448713915889</v>
      </c>
      <c r="H44" s="6">
        <f t="shared" si="7"/>
        <v>8.4465163544247517</v>
      </c>
      <c r="I44">
        <v>8</v>
      </c>
      <c r="J44" s="4">
        <f t="shared" si="8"/>
        <v>6.8913565761876683E-2</v>
      </c>
      <c r="K44" s="4">
        <f t="shared" si="9"/>
        <v>2.1488915833738576E-2</v>
      </c>
      <c r="L44" s="4">
        <f t="shared" si="10"/>
        <v>0.11166554618282665</v>
      </c>
    </row>
  </sheetData>
  <phoneticPr fontId="2"/>
  <pageMargins left="0.75" right="0.75" top="1" bottom="1" header="0.4921259845" footer="0.492125984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2000-02-02T15:21:21Z</dcterms:created>
  <dcterms:modified xsi:type="dcterms:W3CDTF">2020-04-19T09:14:56Z</dcterms:modified>
</cp:coreProperties>
</file>